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2-п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5" i="1"/>
  <c r="I14" i="1"/>
  <c r="D15" i="1"/>
  <c r="D14" i="1"/>
  <c r="B5" i="1"/>
  <c r="B7" i="1" l="1"/>
  <c r="F9" i="1" l="1"/>
  <c r="D9" i="1"/>
  <c r="C9" i="1"/>
  <c r="E9" i="1"/>
  <c r="B9" i="1"/>
  <c r="G5" i="1"/>
  <c r="G7" i="1" s="1"/>
  <c r="E17" i="1" l="1"/>
  <c r="E18" i="1"/>
  <c r="D17" i="1"/>
  <c r="D18" i="1"/>
  <c r="F18" i="1"/>
  <c r="F17" i="1"/>
  <c r="K9" i="1"/>
  <c r="J9" i="1"/>
  <c r="I9" i="1"/>
  <c r="H9" i="1"/>
  <c r="G9" i="1"/>
  <c r="J18" i="1" l="1"/>
  <c r="J17" i="1"/>
  <c r="K17" i="1"/>
  <c r="K18" i="1"/>
</calcChain>
</file>

<file path=xl/sharedStrings.xml><?xml version="1.0" encoding="utf-8"?>
<sst xmlns="http://schemas.openxmlformats.org/spreadsheetml/2006/main" count="31" uniqueCount="23">
  <si>
    <t>К-т реактивной мощности</t>
  </si>
  <si>
    <t>Мощность транформатора, кВА</t>
  </si>
  <si>
    <t>Мощность транформатора, кВт</t>
  </si>
  <si>
    <t>Технологические потери,%</t>
  </si>
  <si>
    <t>Мощность транформатора с учетом технологических потерь, кВт</t>
  </si>
  <si>
    <t>Потребители электроэнергии</t>
  </si>
  <si>
    <t>1. Летние дома</t>
  </si>
  <si>
    <t>2. Квартиры с электрическими плитами 8,5 кВт</t>
  </si>
  <si>
    <t>из таблицы 6.1</t>
  </si>
  <si>
    <t>методом интерполяции из таблицы 6.1</t>
  </si>
  <si>
    <r>
      <t xml:space="preserve">Располагаемая мощность на 1 потребителя </t>
    </r>
    <r>
      <rPr>
        <b/>
        <u/>
        <sz val="11"/>
        <color theme="1"/>
        <rFont val="Calibri"/>
        <family val="2"/>
        <charset val="204"/>
        <scheme val="minor"/>
      </rPr>
      <t>без учета коэффициента неодновременности нагрузки</t>
    </r>
    <r>
      <rPr>
        <sz val="11"/>
        <color theme="1"/>
        <rFont val="Calibri"/>
        <family val="2"/>
        <scheme val="minor"/>
      </rPr>
      <t>, кВт</t>
    </r>
  </si>
  <si>
    <t>Существующие ТУ (реализация до 11.2020)</t>
  </si>
  <si>
    <t xml:space="preserve">Реализованные ТУ </t>
  </si>
  <si>
    <t>СП 31-110-2003 "Проектирование и монтаж электроустановок жилых и общественных зданий" 
Таблица 6.1. Удельная расчетная электрическая нагрузка элнетроприемников квартир жилых зданий кВт/квартиру</t>
  </si>
  <si>
    <t>Показатель</t>
  </si>
  <si>
    <t>Расчет максимальной допустимой мощности электроэнергии на 1 потребителя СНТ "Поляна" 
при различных условиях потребления (мощность трансформатора, количество потребителей, вид потребителей)</t>
  </si>
  <si>
    <t>Количество потребителей 
в 2020 году=115(п2-п6)+1Сугоров+15 (п7)=131 потребитель  факт.</t>
  </si>
  <si>
    <t xml:space="preserve">Расчет допустимой нагрузки на 1 потребителя с учетом коэффициента неодновременности нагрузки, кВт
</t>
  </si>
  <si>
    <t xml:space="preserve">Количество потребителей 
</t>
  </si>
  <si>
    <t>Расчет 1</t>
  </si>
  <si>
    <t>Расчет 2</t>
  </si>
  <si>
    <r>
      <rPr>
        <b/>
        <u/>
        <sz val="11"/>
        <color theme="1"/>
        <rFont val="Calibri"/>
        <family val="2"/>
        <charset val="204"/>
        <scheme val="minor"/>
      </rPr>
      <t>1. Летние дома в СНТ</t>
    </r>
    <r>
      <rPr>
        <b/>
        <sz val="11"/>
        <color theme="1"/>
        <rFont val="Calibri"/>
        <family val="2"/>
        <charset val="204"/>
        <scheme val="minor"/>
      </rPr>
      <t xml:space="preserve">
Расчет 1.При трансформаторе 150кВА и 131 потребителе:</t>
    </r>
    <r>
      <rPr>
        <sz val="11"/>
        <color theme="1"/>
        <rFont val="Calibri"/>
        <family val="2"/>
        <scheme val="minor"/>
      </rPr>
      <t xml:space="preserve">
4кВт (уд.расч.нагрузка на 1 потреб.) - 0,6007кВт (уд.расч.нагр с уч. К неодновр.)
</t>
    </r>
    <r>
      <rPr>
        <b/>
        <sz val="11"/>
        <color theme="1"/>
        <rFont val="Calibri"/>
        <family val="2"/>
        <charset val="204"/>
        <scheme val="minor"/>
      </rPr>
      <t>х кВт</t>
    </r>
    <r>
      <rPr>
        <sz val="11"/>
        <color theme="1"/>
        <rFont val="Calibri"/>
        <family val="2"/>
        <scheme val="minor"/>
      </rPr>
      <t xml:space="preserve"> (допуст.нагрузка на 1 потреб.) - 0,96 кВт (располаг. мощность на 1 потреб.)
</t>
    </r>
    <r>
      <rPr>
        <b/>
        <sz val="11"/>
        <color theme="1"/>
        <rFont val="Calibri"/>
        <family val="2"/>
        <charset val="204"/>
        <scheme val="minor"/>
      </rPr>
      <t>х</t>
    </r>
    <r>
      <rPr>
        <sz val="11"/>
        <color theme="1"/>
        <rFont val="Calibri"/>
        <family val="2"/>
        <scheme val="minor"/>
      </rPr>
      <t>=4*0,96/0,6007=</t>
    </r>
    <r>
      <rPr>
        <b/>
        <sz val="11"/>
        <color theme="1"/>
        <rFont val="Calibri"/>
        <family val="2"/>
        <charset val="204"/>
        <scheme val="minor"/>
      </rPr>
      <t xml:space="preserve">6,37 кВт (допустимая мощность на вводе в дом);
Расчет 2.При трансформаторе 400 кВА и 131 потребителе:
</t>
    </r>
    <r>
      <rPr>
        <sz val="11"/>
        <color theme="1"/>
        <rFont val="Calibri"/>
        <family val="2"/>
        <charset val="204"/>
        <scheme val="minor"/>
      </rPr>
      <t>4кВт (уд.расч.нагрузка на 1 потреб.) - 0,6007 кВт (уд.расч.нагр с уч. К неодновр.)
х кВт (допуст.нагрузка на 1 потреб.) - 2,55 кВт (располаг. мощность на 1 потреб.)
х=4*2,55/0,601=</t>
    </r>
    <r>
      <rPr>
        <b/>
        <sz val="11"/>
        <color theme="1"/>
        <rFont val="Calibri"/>
        <family val="2"/>
        <charset val="204"/>
        <scheme val="minor"/>
      </rPr>
      <t>17,00 кВт (допустимая мощность на вводе в дом);</t>
    </r>
  </si>
  <si>
    <r>
      <rPr>
        <b/>
        <u/>
        <sz val="11"/>
        <color theme="1"/>
        <rFont val="Calibri"/>
        <family val="2"/>
        <charset val="204"/>
        <scheme val="minor"/>
      </rPr>
      <t>2. Квартиры с электрическими плитами 8,5 кВт</t>
    </r>
    <r>
      <rPr>
        <b/>
        <sz val="11"/>
        <color theme="1"/>
        <rFont val="Calibri"/>
        <family val="2"/>
        <charset val="204"/>
        <scheme val="minor"/>
      </rPr>
      <t xml:space="preserve">
Расчет 1.При трансформаторе 150кВА и 131 потребителе:</t>
    </r>
    <r>
      <rPr>
        <sz val="11"/>
        <color theme="1"/>
        <rFont val="Calibri"/>
        <family val="2"/>
        <scheme val="minor"/>
      </rPr>
      <t xml:space="preserve">
10кВт  (уд.расч.нагрузка на 1 потреб.)  - 1,4566 кВт (уд.расч.нагр с уч. К неодновр.)
</t>
    </r>
    <r>
      <rPr>
        <b/>
        <sz val="11"/>
        <color theme="1"/>
        <rFont val="Calibri"/>
        <family val="2"/>
        <charset val="204"/>
        <scheme val="minor"/>
      </rPr>
      <t>х кВт</t>
    </r>
    <r>
      <rPr>
        <sz val="11"/>
        <color theme="1"/>
        <rFont val="Calibri"/>
        <family val="2"/>
        <scheme val="minor"/>
      </rPr>
      <t xml:space="preserve"> (допуст.нагр. на 1 потреб.)   - 0,96 кВт (располаг. мощность на 1 потреб.)
х=10*0,96/1,4566=</t>
    </r>
    <r>
      <rPr>
        <b/>
        <sz val="11"/>
        <color theme="1"/>
        <rFont val="Calibri"/>
        <family val="2"/>
        <charset val="204"/>
        <scheme val="minor"/>
      </rPr>
      <t xml:space="preserve">6,57 кВт  (допустимая мощность на вводе в дом);
Расчет 2.При трансформаторе 400 кВА и 131 потребителе:
</t>
    </r>
    <r>
      <rPr>
        <sz val="11"/>
        <color theme="1"/>
        <rFont val="Calibri"/>
        <family val="2"/>
        <charset val="204"/>
        <scheme val="minor"/>
      </rPr>
      <t>10кВт  (уд.расч.нагрузка на 1 потреб.)  - 1,4566 кВт (уд.расч.нагр с уч. К неодновр.)
х кВт (допуст.нагр. на 1 потреб.)   - 2,55 кВт (располаг. мощность на 1 потреб.)
х=10*2,55/1,4566=</t>
    </r>
    <r>
      <rPr>
        <b/>
        <sz val="11"/>
        <color theme="1"/>
        <rFont val="Calibri"/>
        <family val="2"/>
        <charset val="204"/>
        <scheme val="minor"/>
      </rPr>
      <t xml:space="preserve">17,52 кВт  (допустимая мощность на вводе в дом);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</si>
</sst>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2" xfId="0" applyBorder="1" applyAlignment="1">
      <alignment horizontal="center" vertical="top" wrapText="1"/>
    </xf>
    <xf numFmtId="3" fontId="0" fillId="0" borderId="2" xfId="0" applyNumberFormat="1" applyBorder="1" applyAlignment="1">
      <alignment vertical="top" wrapText="1"/>
    </xf>
    <xf numFmtId="3" fontId="3" fillId="5" borderId="2" xfId="0" applyNumberFormat="1" applyFont="1" applyFill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4" fontId="3" fillId="5" borderId="2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3" fontId="0" fillId="0" borderId="9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4" fontId="0" fillId="3" borderId="11" xfId="0" applyNumberFormat="1" applyFill="1" applyBorder="1" applyAlignment="1">
      <alignment vertical="top" wrapText="1"/>
    </xf>
    <xf numFmtId="4" fontId="0" fillId="3" borderId="12" xfId="0" applyNumberFormat="1" applyFill="1" applyBorder="1" applyAlignment="1">
      <alignment vertical="top" wrapText="1"/>
    </xf>
    <xf numFmtId="4" fontId="3" fillId="5" borderId="12" xfId="0" applyNumberFormat="1" applyFont="1" applyFill="1" applyBorder="1" applyAlignment="1">
      <alignment vertical="top" wrapText="1"/>
    </xf>
    <xf numFmtId="4" fontId="0" fillId="3" borderId="13" xfId="0" applyNumberFormat="1" applyFill="1" applyBorder="1" applyAlignment="1">
      <alignment vertical="top" wrapText="1"/>
    </xf>
    <xf numFmtId="4" fontId="0" fillId="0" borderId="9" xfId="0" applyNumberForma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0" fillId="2" borderId="11" xfId="0" applyNumberFormat="1" applyFill="1" applyBorder="1" applyAlignment="1">
      <alignment vertical="top" wrapText="1"/>
    </xf>
    <xf numFmtId="4" fontId="0" fillId="2" borderId="12" xfId="0" applyNumberFormat="1" applyFill="1" applyBorder="1" applyAlignment="1">
      <alignment vertical="top" wrapText="1"/>
    </xf>
    <xf numFmtId="4" fontId="3" fillId="6" borderId="12" xfId="0" applyNumberFormat="1" applyFont="1" applyFill="1" applyBorder="1" applyAlignment="1">
      <alignment vertical="top" wrapText="1"/>
    </xf>
    <xf numFmtId="4" fontId="0" fillId="2" borderId="13" xfId="0" applyNumberFormat="1" applyFill="1" applyBorder="1" applyAlignment="1">
      <alignment vertical="top" wrapText="1"/>
    </xf>
    <xf numFmtId="164" fontId="3" fillId="3" borderId="2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4" fontId="0" fillId="0" borderId="6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4" fontId="3" fillId="3" borderId="7" xfId="0" applyNumberFormat="1" applyFont="1" applyFill="1" applyBorder="1" applyAlignment="1">
      <alignment vertical="top" wrapText="1"/>
    </xf>
    <xf numFmtId="4" fontId="0" fillId="0" borderId="8" xfId="0" applyNumberForma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0" fillId="0" borderId="12" xfId="0" applyNumberFormat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4" fontId="3" fillId="2" borderId="7" xfId="0" applyNumberFormat="1" applyFont="1" applyFill="1" applyBorder="1" applyAlignment="1">
      <alignment vertical="top" wrapText="1"/>
    </xf>
    <xf numFmtId="4" fontId="0" fillId="2" borderId="7" xfId="0" applyNumberFormat="1" applyFill="1" applyBorder="1" applyAlignment="1">
      <alignment horizontal="center" vertical="top" wrapText="1"/>
    </xf>
    <xf numFmtId="164" fontId="3" fillId="2" borderId="12" xfId="0" applyNumberFormat="1" applyFont="1" applyFill="1" applyBorder="1" applyAlignment="1">
      <alignment vertical="top" wrapText="1"/>
    </xf>
    <xf numFmtId="4" fontId="0" fillId="0" borderId="6" xfId="0" applyNumberFormat="1" applyBorder="1" applyAlignment="1">
      <alignment horizontal="center" vertical="top" wrapText="1"/>
    </xf>
    <xf numFmtId="4" fontId="0" fillId="0" borderId="7" xfId="0" applyNumberFormat="1" applyBorder="1" applyAlignment="1">
      <alignment horizontal="center" vertical="top" wrapText="1"/>
    </xf>
    <xf numFmtId="4" fontId="0" fillId="3" borderId="7" xfId="0" applyNumberFormat="1" applyFill="1" applyBorder="1" applyAlignment="1">
      <alignment horizontal="center" vertical="top" wrapText="1"/>
    </xf>
    <xf numFmtId="4" fontId="0" fillId="0" borderId="8" xfId="0" applyNumberFormat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vertical="top" wrapText="1"/>
    </xf>
    <xf numFmtId="4" fontId="3" fillId="2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>
      <alignment horizontal="center" vertical="top" wrapText="1"/>
    </xf>
    <xf numFmtId="4" fontId="0" fillId="0" borderId="9" xfId="0" applyNumberFormat="1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4" borderId="9" xfId="0" applyNumberFormat="1" applyFont="1" applyFill="1" applyBorder="1" applyAlignment="1">
      <alignment horizontal="center" vertical="top" wrapText="1"/>
    </xf>
    <xf numFmtId="4" fontId="3" fillId="4" borderId="2" xfId="0" applyNumberFormat="1" applyFont="1" applyFill="1" applyBorder="1" applyAlignment="1">
      <alignment horizontal="center" vertical="top" wrapText="1"/>
    </xf>
    <xf numFmtId="4" fontId="3" fillId="4" borderId="10" xfId="0" applyNumberFormat="1" applyFont="1" applyFill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top" wrapText="1"/>
    </xf>
    <xf numFmtId="4" fontId="0" fillId="0" borderId="15" xfId="0" applyNumberForma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top" wrapText="1"/>
    </xf>
    <xf numFmtId="4" fontId="0" fillId="0" borderId="17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7" workbookViewId="0">
      <selection activeCell="A19" sqref="A19"/>
    </sheetView>
  </sheetViews>
  <sheetFormatPr defaultColWidth="11.42578125" defaultRowHeight="15" x14ac:dyDescent="0.25"/>
  <cols>
    <col min="1" max="1" width="78" style="1" customWidth="1"/>
    <col min="2" max="16384" width="11.42578125" style="1"/>
  </cols>
  <sheetData>
    <row r="1" spans="1:14" ht="62.25" customHeight="1" thickBot="1" x14ac:dyDescent="0.3">
      <c r="A1" s="60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4" ht="30" customHeight="1" x14ac:dyDescent="0.25">
      <c r="A2" s="9" t="s">
        <v>14</v>
      </c>
      <c r="B2" s="48" t="s">
        <v>12</v>
      </c>
      <c r="C2" s="49"/>
      <c r="D2" s="49"/>
      <c r="E2" s="49"/>
      <c r="F2" s="50"/>
      <c r="G2" s="48" t="s">
        <v>11</v>
      </c>
      <c r="H2" s="49"/>
      <c r="I2" s="49"/>
      <c r="J2" s="49"/>
      <c r="K2" s="50"/>
    </row>
    <row r="3" spans="1:14" x14ac:dyDescent="0.25">
      <c r="A3" s="10" t="s">
        <v>1</v>
      </c>
      <c r="B3" s="51">
        <v>150</v>
      </c>
      <c r="C3" s="52"/>
      <c r="D3" s="52"/>
      <c r="E3" s="52"/>
      <c r="F3" s="53"/>
      <c r="G3" s="64">
        <v>400</v>
      </c>
      <c r="H3" s="65"/>
      <c r="I3" s="65"/>
      <c r="J3" s="65"/>
      <c r="K3" s="66"/>
      <c r="L3" s="2"/>
      <c r="M3" s="2"/>
    </row>
    <row r="4" spans="1:14" x14ac:dyDescent="0.25">
      <c r="A4" s="10" t="s">
        <v>0</v>
      </c>
      <c r="B4" s="68">
        <v>0.95</v>
      </c>
      <c r="C4" s="69"/>
      <c r="D4" s="69"/>
      <c r="E4" s="69"/>
      <c r="F4" s="70"/>
      <c r="G4" s="54">
        <v>0.95</v>
      </c>
      <c r="H4" s="55"/>
      <c r="I4" s="55"/>
      <c r="J4" s="55"/>
      <c r="K4" s="56"/>
      <c r="L4" s="2"/>
      <c r="M4" s="2"/>
    </row>
    <row r="5" spans="1:14" x14ac:dyDescent="0.25">
      <c r="A5" s="10" t="s">
        <v>2</v>
      </c>
      <c r="B5" s="54">
        <f>B3*B4</f>
        <v>142.5</v>
      </c>
      <c r="C5" s="55"/>
      <c r="D5" s="55"/>
      <c r="E5" s="55"/>
      <c r="F5" s="56"/>
      <c r="G5" s="54">
        <f>G3*G4</f>
        <v>380</v>
      </c>
      <c r="H5" s="55"/>
      <c r="I5" s="55"/>
      <c r="J5" s="55"/>
      <c r="K5" s="56"/>
      <c r="L5" s="2"/>
      <c r="M5" s="2"/>
    </row>
    <row r="6" spans="1:14" x14ac:dyDescent="0.25">
      <c r="A6" s="10" t="s">
        <v>3</v>
      </c>
      <c r="B6" s="54">
        <v>12</v>
      </c>
      <c r="C6" s="55"/>
      <c r="D6" s="55"/>
      <c r="E6" s="55"/>
      <c r="F6" s="56"/>
      <c r="G6" s="54">
        <v>12</v>
      </c>
      <c r="H6" s="55"/>
      <c r="I6" s="55"/>
      <c r="J6" s="55"/>
      <c r="K6" s="56"/>
      <c r="L6" s="2"/>
      <c r="M6" s="2"/>
    </row>
    <row r="7" spans="1:14" ht="17.25" customHeight="1" x14ac:dyDescent="0.25">
      <c r="A7" s="10" t="s">
        <v>4</v>
      </c>
      <c r="B7" s="57">
        <f>B5*(100-B6)/100</f>
        <v>125.4</v>
      </c>
      <c r="C7" s="58"/>
      <c r="D7" s="58"/>
      <c r="E7" s="58"/>
      <c r="F7" s="59"/>
      <c r="G7" s="57">
        <f>G5*(100-G6)/100</f>
        <v>334.4</v>
      </c>
      <c r="H7" s="58"/>
      <c r="I7" s="58"/>
      <c r="J7" s="58"/>
      <c r="K7" s="59"/>
      <c r="L7" s="2"/>
      <c r="M7" s="2"/>
    </row>
    <row r="8" spans="1:14" ht="30" x14ac:dyDescent="0.25">
      <c r="A8" s="10" t="s">
        <v>16</v>
      </c>
      <c r="B8" s="12">
        <v>1</v>
      </c>
      <c r="C8" s="4">
        <v>100</v>
      </c>
      <c r="D8" s="5">
        <v>131</v>
      </c>
      <c r="E8" s="4">
        <v>200</v>
      </c>
      <c r="F8" s="13">
        <v>400</v>
      </c>
      <c r="G8" s="18">
        <v>1</v>
      </c>
      <c r="H8" s="6">
        <v>100</v>
      </c>
      <c r="I8" s="7">
        <v>131</v>
      </c>
      <c r="J8" s="6">
        <v>200</v>
      </c>
      <c r="K8" s="19">
        <v>400</v>
      </c>
      <c r="L8" s="2"/>
      <c r="M8" s="2"/>
      <c r="N8" s="2"/>
    </row>
    <row r="9" spans="1:14" ht="30.75" thickBot="1" x14ac:dyDescent="0.3">
      <c r="A9" s="11" t="s">
        <v>10</v>
      </c>
      <c r="B9" s="14">
        <f>B7/B8</f>
        <v>125.4</v>
      </c>
      <c r="C9" s="15">
        <f>B7/C8</f>
        <v>1.254</v>
      </c>
      <c r="D9" s="16">
        <f>B7/D8</f>
        <v>0.95725190839694663</v>
      </c>
      <c r="E9" s="15">
        <f>B7/E8</f>
        <v>0.627</v>
      </c>
      <c r="F9" s="17">
        <f>B7/F8</f>
        <v>0.3135</v>
      </c>
      <c r="G9" s="20">
        <f>G7/G8</f>
        <v>334.4</v>
      </c>
      <c r="H9" s="21">
        <f>G7/H8</f>
        <v>3.3439999999999999</v>
      </c>
      <c r="I9" s="22">
        <f>G7/I8</f>
        <v>2.5526717557251906</v>
      </c>
      <c r="J9" s="21">
        <f>G7/J8</f>
        <v>1.6719999999999999</v>
      </c>
      <c r="K9" s="23">
        <f>G7/K8</f>
        <v>0.83599999999999997</v>
      </c>
      <c r="L9" s="2"/>
      <c r="M9" s="2"/>
      <c r="N9" s="2"/>
    </row>
    <row r="10" spans="1:14" ht="36.75" customHeight="1" x14ac:dyDescent="0.25">
      <c r="A10" s="45" t="s">
        <v>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2"/>
      <c r="M10" s="2"/>
    </row>
    <row r="11" spans="1:14" ht="16.5" customHeight="1" thickBot="1" x14ac:dyDescent="0.3">
      <c r="A11" s="3" t="s">
        <v>5</v>
      </c>
      <c r="B11" s="43"/>
      <c r="C11" s="43"/>
      <c r="D11" s="43"/>
      <c r="E11" s="43"/>
      <c r="F11" s="43"/>
      <c r="G11" s="67"/>
      <c r="H11" s="67"/>
      <c r="I11" s="67"/>
      <c r="J11" s="67"/>
      <c r="K11" s="67"/>
      <c r="L11" s="2"/>
      <c r="M11" s="2"/>
    </row>
    <row r="12" spans="1:14" ht="82.5" customHeight="1" x14ac:dyDescent="0.25">
      <c r="A12" s="10"/>
      <c r="B12" s="36" t="s">
        <v>8</v>
      </c>
      <c r="C12" s="37" t="s">
        <v>8</v>
      </c>
      <c r="D12" s="38" t="s">
        <v>9</v>
      </c>
      <c r="E12" s="37" t="s">
        <v>8</v>
      </c>
      <c r="F12" s="39" t="s">
        <v>8</v>
      </c>
      <c r="G12" s="26" t="s">
        <v>8</v>
      </c>
      <c r="H12" s="27" t="s">
        <v>8</v>
      </c>
      <c r="I12" s="34" t="s">
        <v>9</v>
      </c>
      <c r="J12" s="27" t="s">
        <v>8</v>
      </c>
      <c r="K12" s="29" t="s">
        <v>8</v>
      </c>
      <c r="L12" s="2"/>
      <c r="M12" s="2"/>
      <c r="N12" s="2"/>
    </row>
    <row r="13" spans="1:14" ht="14.25" customHeight="1" x14ac:dyDescent="0.25">
      <c r="A13" s="10" t="s">
        <v>18</v>
      </c>
      <c r="B13" s="12">
        <v>1</v>
      </c>
      <c r="C13" s="4">
        <v>100</v>
      </c>
      <c r="D13" s="5">
        <v>131</v>
      </c>
      <c r="E13" s="4">
        <v>200</v>
      </c>
      <c r="F13" s="13">
        <v>400</v>
      </c>
      <c r="G13" s="18">
        <v>1</v>
      </c>
      <c r="H13" s="6">
        <v>100</v>
      </c>
      <c r="I13" s="7">
        <v>131</v>
      </c>
      <c r="J13" s="6">
        <v>200</v>
      </c>
      <c r="K13" s="19">
        <v>400</v>
      </c>
      <c r="L13" s="2"/>
      <c r="M13" s="2"/>
      <c r="N13" s="2"/>
    </row>
    <row r="14" spans="1:14" x14ac:dyDescent="0.25">
      <c r="A14" s="10" t="s">
        <v>6</v>
      </c>
      <c r="B14" s="18">
        <v>4</v>
      </c>
      <c r="C14" s="6">
        <v>0.61</v>
      </c>
      <c r="D14" s="24">
        <f>C14-(C14-E14)/100*31</f>
        <v>0.60070000000000001</v>
      </c>
      <c r="E14" s="6">
        <v>0.57999999999999996</v>
      </c>
      <c r="F14" s="19">
        <v>0.54</v>
      </c>
      <c r="G14" s="18">
        <v>4</v>
      </c>
      <c r="H14" s="6">
        <v>0.61</v>
      </c>
      <c r="I14" s="25">
        <f>H14-(H14-J14)/100*31</f>
        <v>0.60070000000000001</v>
      </c>
      <c r="J14" s="6">
        <v>0.57999999999999996</v>
      </c>
      <c r="K14" s="19">
        <v>0.54</v>
      </c>
      <c r="L14" s="2"/>
      <c r="M14" s="2"/>
      <c r="N14" s="2"/>
    </row>
    <row r="15" spans="1:14" ht="15.75" thickBot="1" x14ac:dyDescent="0.3">
      <c r="A15" s="10" t="s">
        <v>7</v>
      </c>
      <c r="B15" s="30">
        <v>10</v>
      </c>
      <c r="C15" s="31">
        <v>1.5</v>
      </c>
      <c r="D15" s="40">
        <f>C15-(C15-E15)/100*31</f>
        <v>1.4566000000000001</v>
      </c>
      <c r="E15" s="31">
        <v>1.36</v>
      </c>
      <c r="F15" s="32">
        <v>1.27</v>
      </c>
      <c r="G15" s="30">
        <v>10</v>
      </c>
      <c r="H15" s="31">
        <v>1.5</v>
      </c>
      <c r="I15" s="35">
        <f>H15-(H15-J15)/100*31</f>
        <v>1.4566000000000001</v>
      </c>
      <c r="J15" s="31">
        <v>1.36</v>
      </c>
      <c r="K15" s="32">
        <v>1.27</v>
      </c>
      <c r="L15" s="2"/>
      <c r="M15" s="2"/>
      <c r="N15" s="2"/>
    </row>
    <row r="16" spans="1:14" ht="30" customHeight="1" thickBot="1" x14ac:dyDescent="0.3">
      <c r="A16" s="8" t="s">
        <v>17</v>
      </c>
      <c r="B16" s="44"/>
      <c r="C16" s="44"/>
      <c r="D16" s="44"/>
      <c r="E16" s="44"/>
      <c r="F16" s="44"/>
      <c r="G16" s="62"/>
      <c r="H16" s="62"/>
      <c r="I16" s="62"/>
      <c r="J16" s="62"/>
      <c r="K16" s="63"/>
      <c r="L16" s="2"/>
      <c r="M16" s="2"/>
    </row>
    <row r="17" spans="1:13" ht="154.5" customHeight="1" x14ac:dyDescent="0.25">
      <c r="A17" s="47" t="s">
        <v>21</v>
      </c>
      <c r="B17" s="26"/>
      <c r="C17" s="27"/>
      <c r="D17" s="28">
        <f>B14*D9/D14</f>
        <v>6.3742427727447755</v>
      </c>
      <c r="E17" s="27">
        <f>B14*E9/E14</f>
        <v>4.3241379310344827</v>
      </c>
      <c r="F17" s="29">
        <f>B14*F9/F14</f>
        <v>2.322222222222222</v>
      </c>
      <c r="G17" s="26"/>
      <c r="H17" s="27"/>
      <c r="I17" s="33">
        <f>B14*I9/I14</f>
        <v>16.997980727319398</v>
      </c>
      <c r="J17" s="27">
        <f>G14*J9/J14</f>
        <v>11.531034482758621</v>
      </c>
      <c r="K17" s="29">
        <f>G14*K9/K14</f>
        <v>6.1925925925925922</v>
      </c>
      <c r="L17" s="2"/>
      <c r="M17" s="2"/>
    </row>
    <row r="18" spans="1:13" ht="159.75" customHeight="1" thickBot="1" x14ac:dyDescent="0.3">
      <c r="A18" s="47" t="s">
        <v>22</v>
      </c>
      <c r="B18" s="30"/>
      <c r="C18" s="31"/>
      <c r="D18" s="41">
        <f>B15*D9/D15</f>
        <v>6.5718241685908723</v>
      </c>
      <c r="E18" s="31">
        <f>B15*E9/E15</f>
        <v>4.610294117647058</v>
      </c>
      <c r="F18" s="32">
        <f>B15*F9/F15</f>
        <v>2.4685039370078736</v>
      </c>
      <c r="G18" s="30"/>
      <c r="H18" s="31"/>
      <c r="I18" s="42">
        <f>B15*I9/I15</f>
        <v>17.524864449575659</v>
      </c>
      <c r="J18" s="31">
        <f>G15*J9/J15</f>
        <v>12.294117647058822</v>
      </c>
      <c r="K18" s="32">
        <f>G15*K9/K15</f>
        <v>6.5826771653543306</v>
      </c>
      <c r="L18" s="2"/>
      <c r="M18" s="2"/>
    </row>
    <row r="19" spans="1:13" x14ac:dyDescent="0.25">
      <c r="B19" s="2"/>
      <c r="C19" s="2"/>
      <c r="D19" s="6" t="s">
        <v>19</v>
      </c>
      <c r="E19" s="2"/>
      <c r="F19" s="2"/>
      <c r="G19" s="2"/>
      <c r="H19" s="2"/>
      <c r="I19" s="6" t="s">
        <v>20</v>
      </c>
      <c r="J19" s="2"/>
      <c r="K19" s="2"/>
      <c r="L19" s="2"/>
      <c r="M19" s="2"/>
    </row>
    <row r="20" spans="1:13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15">
    <mergeCell ref="G16:K16"/>
    <mergeCell ref="A1:K1"/>
    <mergeCell ref="G2:K2"/>
    <mergeCell ref="G3:K3"/>
    <mergeCell ref="G4:K4"/>
    <mergeCell ref="G5:K5"/>
    <mergeCell ref="G6:K6"/>
    <mergeCell ref="G7:K7"/>
    <mergeCell ref="G11:K11"/>
    <mergeCell ref="B7:F7"/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п2-п7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2020-07-05T10:04:10Z</dcterms:modified>
</cp:coreProperties>
</file>