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D28" i="1"/>
  <c r="C28" i="1"/>
  <c r="C29" i="1" l="1"/>
  <c r="E26" i="1" l="1"/>
  <c r="D26" i="1" s="1"/>
  <c r="E24" i="1"/>
  <c r="D25" i="1"/>
  <c r="E25" i="1"/>
  <c r="C25" i="1"/>
  <c r="E23" i="1"/>
  <c r="E22" i="1"/>
  <c r="E27" i="1" s="1"/>
  <c r="E28" i="1" s="1"/>
  <c r="D7" i="1"/>
  <c r="C7" i="1"/>
  <c r="C23" i="1" s="1"/>
  <c r="D23" i="1" l="1"/>
  <c r="D12" i="1" l="1"/>
  <c r="C12" i="1"/>
  <c r="D11" i="1"/>
  <c r="C24" i="1" l="1"/>
  <c r="C22" i="1"/>
  <c r="C27" i="1" s="1"/>
  <c r="D24" i="1"/>
  <c r="D22" i="1"/>
  <c r="D27" i="1" s="1"/>
</calcChain>
</file>

<file path=xl/sharedStrings.xml><?xml version="1.0" encoding="utf-8"?>
<sst xmlns="http://schemas.openxmlformats.org/spreadsheetml/2006/main" count="75" uniqueCount="42">
  <si>
    <t>Показатель</t>
  </si>
  <si>
    <t>Сети остаются в СНТ "Поляна"</t>
  </si>
  <si>
    <t>№ пп</t>
  </si>
  <si>
    <t>3 вариант
передается высоковольтное оборудование  и сети 0,4 кВ</t>
  </si>
  <si>
    <t>+</t>
  </si>
  <si>
    <t>-</t>
  </si>
  <si>
    <t>2 вариант
передается высоковольтное оборудование и сети 10 кВ</t>
  </si>
  <si>
    <r>
      <t xml:space="preserve">Трансформатор, ЛЭП 10 кВ и </t>
    </r>
    <r>
      <rPr>
        <b/>
        <sz val="8"/>
        <color theme="1"/>
        <rFont val="Calibri"/>
        <family val="2"/>
        <scheme val="minor"/>
      </rPr>
      <t>ЛЭП 0,4 кВ</t>
    </r>
    <r>
      <rPr>
        <sz val="8"/>
        <color theme="1"/>
        <rFont val="Calibri"/>
        <family val="2"/>
        <scheme val="minor"/>
      </rPr>
      <t xml:space="preserve"> передаются в МРСК Сибири
/в собственность
/безв.пользование
/аренду</t>
    </r>
  </si>
  <si>
    <t>1 вариант
сети не передаются</t>
  </si>
  <si>
    <t>Сравнительный анализ вариантов по передаче сетей СНТ "Поляна" сетевой организации  
(финансово-экономическое обоснование)</t>
  </si>
  <si>
    <t>расходы за счет потребителя электроэнергии (потери)
104400/115 потреб./12 мес.=76 руб./мес</t>
  </si>
  <si>
    <t xml:space="preserve">расходы за счет членского взноса (обслуживание сетей 0,4 кВ)
Всего членских взносов 2020 г.=1165600 руб. ; 124080=10,6% 
800 руб./сот.*10,6%=85 руб./сот в год =510 руб. с ЗУ 6 соток в год </t>
  </si>
  <si>
    <t>расходы техобслуживание, ремонт трансформатора, ЛЭП 10 кВ за счет целевых взносов на электрификацию новых подключаемых садоводов</t>
  </si>
  <si>
    <t>Количество плюсов</t>
  </si>
  <si>
    <t>Количество минусов</t>
  </si>
  <si>
    <t>потери 12%  всего в год на всех садоводов, руб.</t>
  </si>
  <si>
    <t>потери 6%  всего в год на всех садоводов, 
руб.</t>
  </si>
  <si>
    <t>потери 0% всего в год на всех садоводов, 
руб.</t>
  </si>
  <si>
    <r>
      <rPr>
        <b/>
        <sz val="11"/>
        <color rgb="FFFF0000"/>
        <rFont val="Calibri"/>
        <family val="2"/>
        <charset val="204"/>
        <scheme val="minor"/>
      </rPr>
      <t>Оплата потерь по сети.</t>
    </r>
    <r>
      <rPr>
        <b/>
        <sz val="11"/>
        <color theme="1"/>
        <rFont val="Calibri"/>
        <family val="2"/>
        <charset val="204"/>
        <scheme val="minor"/>
      </rPr>
      <t xml:space="preserve">
1 вариант.</t>
    </r>
    <r>
      <rPr>
        <sz val="11"/>
        <color theme="1"/>
        <rFont val="Calibri"/>
        <family val="2"/>
        <scheme val="minor"/>
      </rPr>
      <t xml:space="preserve"> Потери  12%*25000 кВт/в мес. (в среднем на 115 потребителей)=3000 кВт/в мес.
3000*2,90 руб./кВт=8700 руб. за потери в месяц
8700/115 потребителей=76 руб. с потребителя за потери в месяц
76*12мес=908 руб. с потребителя в год;
908*115=104400 руб.со всех потребителей в год;
</t>
    </r>
    <r>
      <rPr>
        <b/>
        <sz val="11"/>
        <color theme="1"/>
        <rFont val="Calibri"/>
        <family val="2"/>
        <charset val="204"/>
        <scheme val="minor"/>
      </rPr>
      <t xml:space="preserve">2 вариант. </t>
    </r>
    <r>
      <rPr>
        <sz val="11"/>
        <color theme="1"/>
        <rFont val="Calibri"/>
        <family val="2"/>
        <scheme val="minor"/>
      </rPr>
      <t xml:space="preserve">Потери  6%*25000 кВт/в мес.=1500 кВт/в мес.
1500*2,90 руб./кВт=4350 руб. за потери в месяц
4350/115 потребителей=38 руб. с потребителя за потери в месяц
38*12мес=454 руб. с потребителя в год;
454*115=52440 руб.со всех потребителей в год;
</t>
    </r>
    <r>
      <rPr>
        <b/>
        <sz val="11"/>
        <color theme="1"/>
        <rFont val="Calibri"/>
        <family val="2"/>
        <charset val="204"/>
        <scheme val="minor"/>
      </rPr>
      <t>3 вариант.</t>
    </r>
    <r>
      <rPr>
        <sz val="11"/>
        <color theme="1"/>
        <rFont val="Calibri"/>
        <family val="2"/>
        <scheme val="minor"/>
      </rPr>
      <t xml:space="preserve"> Отсутствие платы за потери.</t>
    </r>
  </si>
  <si>
    <t>Трансформатор, ЛЭП 10 кВ передаются в МРСК Сибири 
/в собственность
/безв.пользование
/аренду (за плату)</t>
  </si>
  <si>
    <t>?</t>
  </si>
  <si>
    <r>
      <rPr>
        <b/>
        <sz val="11"/>
        <color rgb="FFFF0000"/>
        <rFont val="Calibri"/>
        <family val="2"/>
        <charset val="204"/>
        <scheme val="minor"/>
      </rPr>
      <t>Переход на прямые договора с Энергосбытом, применение двухставочных тарифов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возможны и без передачи сетей</t>
    </r>
  </si>
  <si>
    <r>
      <rPr>
        <b/>
        <sz val="11"/>
        <color rgb="FFFF0000"/>
        <rFont val="Calibri"/>
        <family val="2"/>
        <charset val="204"/>
        <scheme val="minor"/>
      </rPr>
      <t>Техобслуживание ЛЭП 0,4 кВ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= 6000*12 мес.(зарплата электрика)</t>
    </r>
  </si>
  <si>
    <r>
      <rPr>
        <b/>
        <sz val="11"/>
        <color rgb="FFFF0000"/>
        <rFont val="Calibri"/>
        <family val="2"/>
        <charset val="204"/>
        <scheme val="minor"/>
      </rPr>
      <t>Сопровождение АСКУЭ, подготовка данных учета потребления электроэнергии</t>
    </r>
    <r>
      <rPr>
        <sz val="11"/>
        <color theme="1"/>
        <rFont val="Calibri"/>
        <family val="2"/>
        <scheme val="minor"/>
      </rPr>
      <t>= 4050*12 мес.</t>
    </r>
  </si>
  <si>
    <r>
      <rPr>
        <b/>
        <sz val="11"/>
        <color rgb="FFFF0000"/>
        <rFont val="Calibri"/>
        <family val="2"/>
        <charset val="204"/>
        <scheme val="minor"/>
      </rPr>
      <t xml:space="preserve">Расходы на GPRS связь оборудования (сервер, маршрутизаторы) </t>
    </r>
    <r>
      <rPr>
        <sz val="11"/>
        <color theme="1"/>
        <rFont val="Calibri"/>
        <family val="2"/>
        <charset val="204"/>
        <scheme val="minor"/>
      </rPr>
      <t>=аб.плата SIM в маршрутизаторах=120*2*12мес+белый IP-адрес сети Интернет=50*12мес= 2880+600=3480</t>
    </r>
  </si>
  <si>
    <r>
      <rPr>
        <b/>
        <sz val="11"/>
        <color rgb="FFFF0000"/>
        <rFont val="Calibri"/>
        <family val="2"/>
        <charset val="204"/>
        <scheme val="minor"/>
      </rPr>
      <t>Передача высокой стороны 10 кВ и трансформатора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в случае безвозмездной передачи остаемся без имущества. Менее опасна передача в аренду, безвозмездное пользование с пролонгацией на год.
</t>
    </r>
    <r>
      <rPr>
        <b/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</si>
  <si>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rgb="FFFF0000"/>
        <rFont val="Calibri"/>
        <family val="2"/>
        <charset val="204"/>
        <scheme val="minor"/>
      </rPr>
      <t xml:space="preserve">Передача низкой стороны 0,4 кВ (опор ЛЭП) </t>
    </r>
    <r>
      <rPr>
        <sz val="11"/>
        <color theme="1"/>
        <rFont val="Calibri"/>
        <family val="2"/>
        <charset val="204"/>
        <scheme val="minor"/>
      </rPr>
      <t>- высока вероятность, что не сможем использовать опоры для общего освещения, видеонаблюдения, интернета и т.д, либо риск арендных платежей за использование своих же опор. Более выгодна передача в аренду, безвозмездное пользование с пролонгацией на год.</t>
    </r>
  </si>
  <si>
    <r>
      <rPr>
        <b/>
        <sz val="11"/>
        <color rgb="FFFF0000"/>
        <rFont val="Calibri"/>
        <family val="2"/>
        <charset val="204"/>
        <scheme val="minor"/>
      </rPr>
      <t xml:space="preserve">Сервитут (ограничение в пользовании)земель общего пользования (ЗОП) под объектами электросетевого хозяйства. </t>
    </r>
    <r>
      <rPr>
        <b/>
        <sz val="11"/>
        <color theme="1"/>
        <rFont val="Calibri"/>
        <family val="2"/>
        <charset val="204"/>
        <scheme val="minor"/>
      </rPr>
      <t xml:space="preserve">
1 вариант. </t>
    </r>
    <r>
      <rPr>
        <sz val="11"/>
        <color theme="1"/>
        <rFont val="Calibri"/>
        <family val="2"/>
        <charset val="204"/>
        <scheme val="minor"/>
      </rPr>
      <t>Сервитут не устанавливается.</t>
    </r>
    <r>
      <rPr>
        <b/>
        <sz val="11"/>
        <color theme="1"/>
        <rFont val="Calibri"/>
        <family val="2"/>
        <charset val="204"/>
        <scheme val="minor"/>
      </rPr>
      <t xml:space="preserve">
Варианты 2 и 3 .  Устанавливаются охранные зоны объектов электросетевого хозяйства и особые условия использования земельных участков, расположенных в границах таких зон (сервитут). </t>
    </r>
    <r>
      <rPr>
        <sz val="11"/>
        <color theme="1"/>
        <rFont val="Calibri"/>
        <family val="2"/>
        <charset val="204"/>
        <scheme val="minor"/>
      </rPr>
      <t xml:space="preserve">Охранная зона линейного энергообъекта устанавливается для обеспечения безопасных условий эксплуатации данного объекта и исключения возможности его повреждения. Земельные участки в границах таких охранных зон у собственников не изымаются — устанавливается запрет на осуществление действий, которые могут нарушить безопасную работу объектов электросетевого хозяйства. </t>
    </r>
  </si>
  <si>
    <t>Отсутствие необходимости в ответственном за электрохозяйство с 5 группой ЭБ свыше 1000 В.</t>
  </si>
  <si>
    <r>
      <rPr>
        <b/>
        <sz val="11"/>
        <color rgb="FFFF0000"/>
        <rFont val="Calibri"/>
        <family val="2"/>
        <charset val="204"/>
        <scheme val="minor"/>
      </rPr>
      <t xml:space="preserve">Затраты по устранению несоответствий регламентам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scheme val="minor"/>
      </rPr>
      <t>(ВЛ партнерства 1 на опорах; расстояния от опор до заборов, опоры на ЗУ садоводов и т.п.)</t>
    </r>
  </si>
  <si>
    <r>
      <rPr>
        <b/>
        <sz val="11"/>
        <color rgb="FFFF0000"/>
        <rFont val="Calibri"/>
        <family val="2"/>
        <charset val="204"/>
        <scheme val="minor"/>
      </rPr>
      <t>Договор аренды или свидетельство на право собственности на земельный участок под объектом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(кабельная линия 10 кВ, трансформатор, ВЛ 0,4 кВ - опоры) - отсутствуют. Планируется оформление ЗОП в общую долевую собственность садоводов (до 1 марта 2022 года). 
Инициаторы проекта уверяют, что подтверждение права собственности/пользования не потребуется, что сомнительно, поэтому поставим вопрос, отнесем данное условие пока к неопределенным.</t>
    </r>
  </si>
  <si>
    <r>
      <rPr>
        <b/>
        <sz val="11"/>
        <color rgb="FFFF0000"/>
        <rFont val="Calibri"/>
        <family val="2"/>
        <charset val="204"/>
        <scheme val="minor"/>
      </rPr>
      <t>Кадастровый паспорт на земельный участок ИОП</t>
    </r>
    <r>
      <rPr>
        <b/>
        <sz val="11"/>
        <color theme="1"/>
        <rFont val="Calibri"/>
        <family val="2"/>
        <charset val="204"/>
        <scheme val="minor"/>
      </rPr>
      <t xml:space="preserve"> -</t>
    </r>
    <r>
      <rPr>
        <sz val="11"/>
        <color theme="1"/>
        <rFont val="Calibri"/>
        <family val="2"/>
        <charset val="204"/>
        <scheme val="minor"/>
      </rPr>
      <t xml:space="preserve"> есть.</t>
    </r>
  </si>
  <si>
    <t>Передача МРСК имущества на сумму (ориентировочно, за минусом стоимости счетчиков) в руб.</t>
  </si>
  <si>
    <t>Количество неопределенных вопросов</t>
  </si>
  <si>
    <t>Итого расходов на содержание ЭСХ в руб., в том числе:</t>
  </si>
  <si>
    <r>
      <rPr>
        <b/>
        <sz val="11"/>
        <color rgb="FFFF0000"/>
        <rFont val="Calibri"/>
        <family val="2"/>
        <charset val="204"/>
        <scheme val="minor"/>
      </rPr>
      <t>Снижение расходов каждого участника электрификации через компенсацию части расходов при присоединении новых участников.</t>
    </r>
    <r>
      <rPr>
        <b/>
        <sz val="11"/>
        <color theme="1"/>
        <rFont val="Calibri"/>
        <family val="2"/>
        <charset val="204"/>
        <scheme val="minor"/>
      </rPr>
      <t xml:space="preserve">
1 вариант (сети остаются в СНТ) и 2 вариант (передается только высокая сторона) </t>
    </r>
    <r>
      <rPr>
        <sz val="11"/>
        <color theme="1"/>
        <rFont val="Calibri"/>
        <family val="2"/>
        <charset val="204"/>
        <scheme val="minor"/>
      </rPr>
      <t xml:space="preserve">- гарантированное снижение расходов участников продолжится; контроль СНТ присоединяемых потребителей.
</t>
    </r>
    <r>
      <rPr>
        <b/>
        <sz val="11"/>
        <color theme="1"/>
        <rFont val="Calibri"/>
        <family val="2"/>
        <charset val="204"/>
        <scheme val="minor"/>
      </rPr>
      <t>3 вариант (передается высокая и низкая сторона)</t>
    </r>
    <r>
      <rPr>
        <sz val="11"/>
        <color theme="1"/>
        <rFont val="Calibri"/>
        <family val="2"/>
        <charset val="204"/>
        <scheme val="minor"/>
      </rPr>
      <t xml:space="preserve"> - компенсации прекращаются, МРСК присрединяет новых пользователей на своих условиях и без согласования с СНТ.</t>
    </r>
  </si>
  <si>
    <r>
      <rPr>
        <b/>
        <sz val="11"/>
        <color rgb="FFFF0000"/>
        <rFont val="Calibri"/>
        <family val="2"/>
        <charset val="204"/>
        <scheme val="minor"/>
      </rPr>
      <t>Увеличение мощности каждого домовладения до 15 кВт.</t>
    </r>
    <r>
      <rPr>
        <b/>
        <sz val="11"/>
        <color theme="1"/>
        <rFont val="Calibri"/>
        <family val="2"/>
        <charset val="204"/>
        <scheme val="minor"/>
      </rPr>
      <t xml:space="preserve">
Вариант 1 (сети не передаются) </t>
    </r>
    <r>
      <rPr>
        <sz val="11"/>
        <color theme="1"/>
        <rFont val="Calibri"/>
        <family val="2"/>
        <charset val="204"/>
        <scheme val="minor"/>
      </rPr>
      <t>В июне 2020 г. началась реализация техусловий на мощность энергопринимающего устройства 400 кВт  (партнерство 7 , количество участников 15 человек), финансовые возможности позволяют провести модернизацию сети уже этим летом. Техусловия действуют до ноября 2020 года.</t>
    </r>
    <r>
      <rPr>
        <b/>
        <sz val="11"/>
        <color theme="1"/>
        <rFont val="Calibri"/>
        <family val="2"/>
        <charset val="204"/>
        <scheme val="minor"/>
      </rPr>
      <t xml:space="preserve">
Варианты 2 и 3  (сети передаются) </t>
    </r>
    <r>
      <rPr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scheme val="minor"/>
      </rPr>
      <t xml:space="preserve">ля получения гарантированных 15 кВт - МРСК должны поменять трансформатор, так как при реализованных  в настоящее время ТУ (трансформатор 150кВт) максимальная мощность на потребителя с учетом коэффициента одновременности 7 кВт. Замена трансформатора сомнительна.
</t>
    </r>
    <r>
      <rPr>
        <b/>
        <sz val="11"/>
        <color theme="1"/>
        <rFont val="Calibri"/>
        <family val="2"/>
        <charset val="204"/>
        <scheme val="minor"/>
      </rPr>
      <t xml:space="preserve">В целом модернизация сетей  (замена трансформатора, кабеля, опор) </t>
    </r>
    <r>
      <rPr>
        <sz val="11"/>
        <color theme="1"/>
        <rFont val="Calibri"/>
        <family val="2"/>
        <scheme val="minor"/>
      </rPr>
      <t>- в случае передачи сомнительна.</t>
    </r>
  </si>
  <si>
    <r>
      <rPr>
        <b/>
        <sz val="11"/>
        <color rgb="FFFF0000"/>
        <rFont val="Calibri"/>
        <family val="2"/>
        <charset val="204"/>
        <scheme val="minor"/>
      </rPr>
      <t>Техобслуживание, ремонт трансформатора, ЛЭП 10 кВ подрядной организацией:</t>
    </r>
    <r>
      <rPr>
        <sz val="11"/>
        <color theme="1"/>
        <rFont val="Calibri"/>
        <family val="2"/>
        <scheme val="minor"/>
      </rPr>
      <t xml:space="preserve">
- оперативное обслуживание - 30000 руб./в год;
- оперативно-техническое - 50 000 руб./год</t>
    </r>
  </si>
  <si>
    <r>
      <rPr>
        <b/>
        <sz val="11"/>
        <color rgb="FFFF0000"/>
        <rFont val="Calibri"/>
        <family val="2"/>
        <charset val="204"/>
        <scheme val="minor"/>
      </rPr>
      <t>Индивидуальные приборы учета потребителей</t>
    </r>
    <r>
      <rPr>
        <sz val="11"/>
        <color theme="1"/>
        <rFont val="Calibri"/>
        <family val="2"/>
        <charset val="204"/>
        <scheme val="minor"/>
      </rPr>
      <t xml:space="preserve">
С 1 июля 2020 года вступило в законную силу Постановление Правительства РФ от 18.04.2020 N 554 "О внесении изменений в некоторые акты Правительства Российской Федерации по вопросам совершенствования организации учета электрической энергии". Потребителю не придется покупать новый счетчик, если старый вышел их строя или у него окончился срок проверки или если потребитель впервые устанавливает счетчик. 
До настоящего времени в нашем СНТ ремонт и замена счетчиков проводились из средств на электрификацию. С учетом принятого Постановления потребители на прямых договорах с Энергосбытом (вариант 3) как бы не обязаны нести расходы по содержанию и замене  счетчиков. Минус неожиданно превратился в плюс и наоборот.</t>
    </r>
  </si>
  <si>
    <r>
      <rPr>
        <b/>
        <sz val="11"/>
        <color rgb="FFFF0000"/>
        <rFont val="Calibri"/>
        <family val="2"/>
        <charset val="204"/>
        <scheme val="minor"/>
      </rPr>
      <t xml:space="preserve">Затраты времени на оформление процедуры передачи и переоформление договоров с Энергосбытом - </t>
    </r>
    <r>
      <rPr>
        <sz val="11"/>
        <color theme="1"/>
        <rFont val="Calibri"/>
        <family val="2"/>
        <charset val="204"/>
        <scheme val="minor"/>
      </rPr>
      <t>значительные</t>
    </r>
  </si>
  <si>
    <t>в расчете на 1 садовода из 170 членов СНТ , руб.</t>
  </si>
  <si>
    <t>Баланс (стр. 18+стр.19)= расходы на содержание ЭСХ плюс стоимость имущества на передачу,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</si>
</sst>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10" fillId="3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22" workbookViewId="0">
      <selection activeCell="C37" sqref="C37"/>
    </sheetView>
  </sheetViews>
  <sheetFormatPr defaultColWidth="13.7109375" defaultRowHeight="15" x14ac:dyDescent="0.25"/>
  <cols>
    <col min="1" max="1" width="9" style="1" customWidth="1"/>
    <col min="2" max="2" width="82.28515625" style="1" customWidth="1"/>
    <col min="3" max="3" width="25.28515625" style="1" customWidth="1"/>
    <col min="4" max="5" width="28" style="1" customWidth="1"/>
    <col min="6" max="16384" width="13.7109375" style="1"/>
  </cols>
  <sheetData>
    <row r="1" spans="1:5" ht="39" customHeight="1" x14ac:dyDescent="0.25">
      <c r="A1" s="26" t="s">
        <v>9</v>
      </c>
      <c r="B1" s="26"/>
      <c r="C1" s="26"/>
      <c r="D1" s="26"/>
      <c r="E1" s="26"/>
    </row>
    <row r="2" spans="1:5" ht="45" x14ac:dyDescent="0.25">
      <c r="A2" s="25" t="s">
        <v>2</v>
      </c>
      <c r="B2" s="25" t="s">
        <v>0</v>
      </c>
      <c r="C2" s="4" t="s">
        <v>8</v>
      </c>
      <c r="D2" s="4" t="s">
        <v>6</v>
      </c>
      <c r="E2" s="4" t="s">
        <v>3</v>
      </c>
    </row>
    <row r="3" spans="1:5" ht="58.5" customHeight="1" x14ac:dyDescent="0.25">
      <c r="A3" s="25"/>
      <c r="B3" s="25"/>
      <c r="C3" s="13" t="s">
        <v>1</v>
      </c>
      <c r="D3" s="13" t="s">
        <v>19</v>
      </c>
      <c r="E3" s="13" t="s">
        <v>7</v>
      </c>
    </row>
    <row r="4" spans="1:5" ht="112.5" customHeight="1" x14ac:dyDescent="0.25">
      <c r="A4" s="12">
        <v>1</v>
      </c>
      <c r="B4" s="12" t="s">
        <v>35</v>
      </c>
      <c r="C4" s="16" t="s">
        <v>4</v>
      </c>
      <c r="D4" s="16" t="s">
        <v>4</v>
      </c>
      <c r="E4" s="16" t="s">
        <v>5</v>
      </c>
    </row>
    <row r="5" spans="1:5" ht="150.75" customHeight="1" x14ac:dyDescent="0.25">
      <c r="A5" s="12">
        <v>2</v>
      </c>
      <c r="B5" s="12" t="s">
        <v>27</v>
      </c>
      <c r="C5" s="16" t="s">
        <v>4</v>
      </c>
      <c r="D5" s="16" t="s">
        <v>5</v>
      </c>
      <c r="E5" s="16" t="s">
        <v>5</v>
      </c>
    </row>
    <row r="6" spans="1:5" ht="56.25" x14ac:dyDescent="0.25">
      <c r="A6" s="6">
        <v>3</v>
      </c>
      <c r="B6" s="23" t="s">
        <v>18</v>
      </c>
      <c r="C6" s="16" t="s">
        <v>15</v>
      </c>
      <c r="D6" s="16" t="s">
        <v>16</v>
      </c>
      <c r="E6" s="16" t="s">
        <v>17</v>
      </c>
    </row>
    <row r="7" spans="1:5" ht="173.25" customHeight="1" x14ac:dyDescent="0.25">
      <c r="A7" s="6"/>
      <c r="B7" s="24"/>
      <c r="C7" s="16">
        <f>25000*0.12*2.9*12</f>
        <v>104400</v>
      </c>
      <c r="D7" s="16">
        <f>25000*0.06*2.9*12</f>
        <v>52200</v>
      </c>
      <c r="E7" s="16">
        <v>0</v>
      </c>
    </row>
    <row r="8" spans="1:5" ht="170.25" customHeight="1" x14ac:dyDescent="0.25">
      <c r="A8" s="6">
        <v>4</v>
      </c>
      <c r="B8" s="14" t="s">
        <v>36</v>
      </c>
      <c r="C8" s="16" t="s">
        <v>4</v>
      </c>
      <c r="D8" s="16" t="s">
        <v>20</v>
      </c>
      <c r="E8" s="16" t="s">
        <v>20</v>
      </c>
    </row>
    <row r="9" spans="1:5" ht="33.75" customHeight="1" x14ac:dyDescent="0.25">
      <c r="A9" s="6">
        <v>5</v>
      </c>
      <c r="B9" s="14" t="s">
        <v>21</v>
      </c>
      <c r="C9" s="16" t="s">
        <v>4</v>
      </c>
      <c r="D9" s="16" t="s">
        <v>4</v>
      </c>
      <c r="E9" s="16" t="s">
        <v>4</v>
      </c>
    </row>
    <row r="10" spans="1:5" ht="50.25" customHeight="1" x14ac:dyDescent="0.25">
      <c r="A10" s="6">
        <v>6</v>
      </c>
      <c r="B10" s="15" t="s">
        <v>37</v>
      </c>
      <c r="C10" s="27">
        <v>50000</v>
      </c>
      <c r="D10" s="16">
        <v>0</v>
      </c>
      <c r="E10" s="16">
        <v>0</v>
      </c>
    </row>
    <row r="11" spans="1:5" ht="18.75" x14ac:dyDescent="0.25">
      <c r="A11" s="6">
        <v>7</v>
      </c>
      <c r="B11" s="15" t="s">
        <v>22</v>
      </c>
      <c r="C11" s="16">
        <v>72000</v>
      </c>
      <c r="D11" s="16">
        <f>6000*12</f>
        <v>72000</v>
      </c>
      <c r="E11" s="16">
        <v>72000</v>
      </c>
    </row>
    <row r="12" spans="1:5" ht="30" x14ac:dyDescent="0.25">
      <c r="A12" s="6">
        <v>8</v>
      </c>
      <c r="B12" s="15" t="s">
        <v>23</v>
      </c>
      <c r="C12" s="16">
        <f>4050*12</f>
        <v>48600</v>
      </c>
      <c r="D12" s="16">
        <f>4050*12</f>
        <v>48600</v>
      </c>
      <c r="E12" s="16">
        <v>0</v>
      </c>
    </row>
    <row r="13" spans="1:5" ht="32.25" customHeight="1" x14ac:dyDescent="0.25">
      <c r="A13" s="6">
        <v>9</v>
      </c>
      <c r="B13" s="15" t="s">
        <v>24</v>
      </c>
      <c r="C13" s="16">
        <v>3480</v>
      </c>
      <c r="D13" s="16">
        <v>3480</v>
      </c>
      <c r="E13" s="16">
        <v>0</v>
      </c>
    </row>
    <row r="14" spans="1:5" ht="50.25" customHeight="1" x14ac:dyDescent="0.25">
      <c r="A14" s="6">
        <v>10</v>
      </c>
      <c r="B14" s="15" t="s">
        <v>25</v>
      </c>
      <c r="C14" s="16" t="s">
        <v>4</v>
      </c>
      <c r="D14" s="16" t="s">
        <v>5</v>
      </c>
      <c r="E14" s="16" t="s">
        <v>5</v>
      </c>
    </row>
    <row r="15" spans="1:5" ht="30" x14ac:dyDescent="0.25">
      <c r="A15" s="7">
        <v>11</v>
      </c>
      <c r="B15" s="18" t="s">
        <v>28</v>
      </c>
      <c r="C15" s="16" t="s">
        <v>5</v>
      </c>
      <c r="D15" s="16" t="s">
        <v>4</v>
      </c>
      <c r="E15" s="16" t="s">
        <v>4</v>
      </c>
    </row>
    <row r="16" spans="1:5" ht="63" customHeight="1" x14ac:dyDescent="0.25">
      <c r="A16" s="6">
        <v>12</v>
      </c>
      <c r="B16" s="15" t="s">
        <v>26</v>
      </c>
      <c r="C16" s="16" t="s">
        <v>4</v>
      </c>
      <c r="D16" s="16" t="s">
        <v>4</v>
      </c>
      <c r="E16" s="16" t="s">
        <v>5</v>
      </c>
    </row>
    <row r="17" spans="1:5" s="21" customFormat="1" ht="168.75" customHeight="1" x14ac:dyDescent="0.25">
      <c r="A17" s="19">
        <v>13</v>
      </c>
      <c r="B17" s="20" t="s">
        <v>38</v>
      </c>
      <c r="C17" s="27" t="s">
        <v>5</v>
      </c>
      <c r="D17" s="27" t="s">
        <v>5</v>
      </c>
      <c r="E17" s="27" t="s">
        <v>4</v>
      </c>
    </row>
    <row r="18" spans="1:5" ht="30" x14ac:dyDescent="0.25">
      <c r="A18" s="6">
        <v>14</v>
      </c>
      <c r="B18" s="15" t="s">
        <v>39</v>
      </c>
      <c r="C18" s="16" t="s">
        <v>4</v>
      </c>
      <c r="D18" s="16" t="s">
        <v>5</v>
      </c>
      <c r="E18" s="16" t="s">
        <v>5</v>
      </c>
    </row>
    <row r="19" spans="1:5" ht="45" x14ac:dyDescent="0.25">
      <c r="A19" s="6">
        <v>15</v>
      </c>
      <c r="B19" s="15" t="s">
        <v>29</v>
      </c>
      <c r="C19" s="16" t="s">
        <v>4</v>
      </c>
      <c r="D19" s="16" t="s">
        <v>4</v>
      </c>
      <c r="E19" s="16" t="s">
        <v>5</v>
      </c>
    </row>
    <row r="20" spans="1:5" ht="109.5" customHeight="1" x14ac:dyDescent="0.25">
      <c r="A20" s="6">
        <v>16</v>
      </c>
      <c r="B20" s="15" t="s">
        <v>30</v>
      </c>
      <c r="C20" s="27" t="s">
        <v>4</v>
      </c>
      <c r="D20" s="27" t="s">
        <v>20</v>
      </c>
      <c r="E20" s="27" t="s">
        <v>20</v>
      </c>
    </row>
    <row r="21" spans="1:5" ht="18.75" x14ac:dyDescent="0.25">
      <c r="A21" s="6">
        <v>17</v>
      </c>
      <c r="B21" s="9" t="s">
        <v>31</v>
      </c>
      <c r="C21" s="16" t="s">
        <v>4</v>
      </c>
      <c r="D21" s="16" t="s">
        <v>4</v>
      </c>
      <c r="E21" s="16" t="s">
        <v>4</v>
      </c>
    </row>
    <row r="22" spans="1:5" s="3" customFormat="1" ht="34.5" customHeight="1" x14ac:dyDescent="0.25">
      <c r="A22" s="10">
        <v>18</v>
      </c>
      <c r="B22" s="11" t="s">
        <v>34</v>
      </c>
      <c r="C22" s="17">
        <f>C7+C10+C11+C12</f>
        <v>275000</v>
      </c>
      <c r="D22" s="17">
        <f t="shared" ref="D22:E22" si="0">D7+D10+D11+D12</f>
        <v>172800</v>
      </c>
      <c r="E22" s="17">
        <f t="shared" si="0"/>
        <v>72000</v>
      </c>
    </row>
    <row r="23" spans="1:5" s="3" customFormat="1" ht="30" x14ac:dyDescent="0.25">
      <c r="A23" s="12"/>
      <c r="B23" s="8" t="s">
        <v>10</v>
      </c>
      <c r="C23" s="16">
        <f>C7</f>
        <v>104400</v>
      </c>
      <c r="D23" s="16">
        <f t="shared" ref="D23:E23" si="1">D7</f>
        <v>52200</v>
      </c>
      <c r="E23" s="16">
        <f t="shared" si="1"/>
        <v>0</v>
      </c>
    </row>
    <row r="24" spans="1:5" s="3" customFormat="1" ht="45" x14ac:dyDescent="0.25">
      <c r="A24" s="12"/>
      <c r="B24" s="8" t="s">
        <v>11</v>
      </c>
      <c r="C24" s="16">
        <f>C11+C12+C13</f>
        <v>124080</v>
      </c>
      <c r="D24" s="16">
        <f t="shared" ref="D24:E24" si="2">D11+D12+D13</f>
        <v>124080</v>
      </c>
      <c r="E24" s="16">
        <f t="shared" si="2"/>
        <v>72000</v>
      </c>
    </row>
    <row r="25" spans="1:5" s="3" customFormat="1" ht="33.75" customHeight="1" x14ac:dyDescent="0.25">
      <c r="A25" s="12"/>
      <c r="B25" s="8" t="s">
        <v>12</v>
      </c>
      <c r="C25" s="16">
        <f>C10</f>
        <v>50000</v>
      </c>
      <c r="D25" s="16">
        <f t="shared" ref="D25:E25" si="3">D10</f>
        <v>0</v>
      </c>
      <c r="E25" s="16">
        <f t="shared" si="3"/>
        <v>0</v>
      </c>
    </row>
    <row r="26" spans="1:5" ht="37.5" customHeight="1" x14ac:dyDescent="0.25">
      <c r="A26" s="10">
        <v>19</v>
      </c>
      <c r="B26" s="11" t="s">
        <v>32</v>
      </c>
      <c r="C26" s="17">
        <v>0</v>
      </c>
      <c r="D26" s="17">
        <f>E26/2</f>
        <v>2195000</v>
      </c>
      <c r="E26" s="17">
        <f>5195000- (7000*115)</f>
        <v>4390000</v>
      </c>
    </row>
    <row r="27" spans="1:5" ht="29.25" customHeight="1" x14ac:dyDescent="0.25">
      <c r="A27" s="22">
        <v>20</v>
      </c>
      <c r="B27" s="11" t="s">
        <v>41</v>
      </c>
      <c r="C27" s="17">
        <f>C22+C26</f>
        <v>275000</v>
      </c>
      <c r="D27" s="17">
        <f>D22+D26</f>
        <v>2367800</v>
      </c>
      <c r="E27" s="17">
        <f>E22+E26</f>
        <v>4462000</v>
      </c>
    </row>
    <row r="28" spans="1:5" ht="29.25" customHeight="1" x14ac:dyDescent="0.25">
      <c r="A28" s="22">
        <v>21</v>
      </c>
      <c r="B28" s="11" t="s">
        <v>40</v>
      </c>
      <c r="C28" s="17">
        <f>C27/(161+15-6)</f>
        <v>1617.6470588235295</v>
      </c>
      <c r="D28" s="17">
        <f t="shared" ref="D28:E28" si="4">D27/(161+15-6)</f>
        <v>13928.235294117647</v>
      </c>
      <c r="E28" s="17">
        <f t="shared" si="4"/>
        <v>26247.058823529413</v>
      </c>
    </row>
    <row r="29" spans="1:5" ht="18.75" x14ac:dyDescent="0.25">
      <c r="A29" s="5"/>
      <c r="B29" s="9" t="s">
        <v>13</v>
      </c>
      <c r="C29" s="28">
        <f>10</f>
        <v>10</v>
      </c>
      <c r="D29" s="28">
        <v>6</v>
      </c>
      <c r="E29" s="28">
        <v>4</v>
      </c>
    </row>
    <row r="30" spans="1:5" ht="18.75" x14ac:dyDescent="0.25">
      <c r="A30" s="5"/>
      <c r="B30" s="9" t="s">
        <v>14</v>
      </c>
      <c r="C30" s="28">
        <v>2</v>
      </c>
      <c r="D30" s="28">
        <v>4</v>
      </c>
      <c r="E30" s="28">
        <v>6</v>
      </c>
    </row>
    <row r="31" spans="1:5" ht="18.75" x14ac:dyDescent="0.25">
      <c r="A31" s="5"/>
      <c r="B31" s="9" t="s">
        <v>33</v>
      </c>
      <c r="C31" s="28">
        <v>0</v>
      </c>
      <c r="D31" s="28">
        <v>2</v>
      </c>
      <c r="E31" s="28">
        <v>2</v>
      </c>
    </row>
    <row r="32" spans="1:5" ht="60.75" customHeight="1" x14ac:dyDescent="0.25">
      <c r="C32" s="2" t="str">
        <f>C2</f>
        <v>1 вариант
сети не передаются</v>
      </c>
      <c r="D32" s="2" t="str">
        <f t="shared" ref="D32:E32" si="5">D2</f>
        <v>2 вариант
передается высоковольтное оборудование и сети 10 кВ</v>
      </c>
      <c r="E32" s="2" t="str">
        <f t="shared" si="5"/>
        <v>3 вариант
передается высоковольтное оборудование  и сети 0,4 кВ</v>
      </c>
    </row>
  </sheetData>
  <mergeCells count="4">
    <mergeCell ref="B6:B7"/>
    <mergeCell ref="B2:B3"/>
    <mergeCell ref="A2:A3"/>
    <mergeCell ref="A1:E1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2020-07-01T12:17:02Z</dcterms:modified>
</cp:coreProperties>
</file>